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puts" sheetId="1" state="visible" r:id="rId1"/>
    <sheet xmlns:r="http://schemas.openxmlformats.org/officeDocument/2006/relationships" name="Years to FI" sheetId="2" state="visible" r:id="rId2"/>
    <sheet xmlns:r="http://schemas.openxmlformats.org/officeDocument/2006/relationships" name="Required Rate" sheetId="3" state="visible" r:id="rId3"/>
    <sheet xmlns:r="http://schemas.openxmlformats.org/officeDocument/2006/relationships" name="Scenarios" sheetId="4" state="visible" r:id="rId4"/>
  </sheets>
  <definedNames/>
  <calcPr calcId="124519" fullCalcOnLoad="1"/>
</workbook>
</file>

<file path=xl/styles.xml><?xml version="1.0" encoding="utf-8"?>
<styleSheet xmlns="http://schemas.openxmlformats.org/spreadsheetml/2006/main">
  <numFmts count="4">
    <numFmt numFmtId="164" formatCode="$#,##0"/>
    <numFmt numFmtId="165" formatCode="0.0%"/>
    <numFmt numFmtId="166" formatCode="$#,##0;[Red]-$#,##0"/>
    <numFmt numFmtId="167" formatCode="0.0"/>
  </numFmts>
  <fonts count="13">
    <font>
      <name val="Calibri"/>
      <family val="2"/>
      <color theme="1"/>
      <sz val="11"/>
      <scheme val="minor"/>
    </font>
    <font>
      <b val="1"/>
      <color rgb="00333333"/>
      <sz val="14"/>
    </font>
    <font>
      <b val="1"/>
      <color rgb="00333333"/>
      <sz val="11"/>
    </font>
    <font>
      <color rgb="00333333"/>
      <sz val="10"/>
    </font>
    <font>
      <color rgb="000066CC"/>
    </font>
    <font>
      <i val="1"/>
      <color rgb="00888888"/>
      <sz val="9"/>
    </font>
    <font>
      <b val="1"/>
      <color rgb="0022C55E"/>
      <sz val="11"/>
    </font>
    <font>
      <i val="1"/>
      <color rgb="00666666"/>
      <sz val="9"/>
    </font>
    <font>
      <color rgb="00008000"/>
    </font>
    <font>
      <b val="1"/>
      <color rgb="00FFFFFF"/>
      <sz val="10"/>
    </font>
    <font>
      <color rgb="00333333"/>
    </font>
    <font>
      <b val="1"/>
      <color rgb="00333333"/>
      <sz val="12"/>
    </font>
    <font>
      <b val="1"/>
      <color rgb="0022C55E"/>
      <sz val="12"/>
    </font>
  </fonts>
  <fills count="5">
    <fill>
      <patternFill/>
    </fill>
    <fill>
      <patternFill patternType="gray125"/>
    </fill>
    <fill>
      <patternFill patternType="solid">
        <fgColor rgb="00E8F4FD"/>
      </patternFill>
    </fill>
    <fill>
      <patternFill patternType="solid">
        <fgColor rgb="00E8FDE8"/>
      </patternFill>
    </fill>
    <fill>
      <patternFill patternType="solid">
        <fgColor rgb="00333333"/>
      </patternFill>
    </fill>
  </fills>
  <borders count="2">
    <border>
      <left/>
      <right/>
      <top/>
      <bottom/>
      <diagonal/>
    </border>
    <border>
      <left style="thin">
        <color rgb="00CCCCCC"/>
      </left>
      <right style="thin">
        <color rgb="00CCCCCC"/>
      </right>
      <top style="thin">
        <color rgb="00CCCCCC"/>
      </top>
      <bottom style="thin">
        <color rgb="00CCCCCC"/>
      </bottom>
    </border>
  </borders>
  <cellStyleXfs count="1">
    <xf numFmtId="0" fontId="0" fillId="0" borderId="0"/>
  </cellStyleXfs>
  <cellXfs count="25">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2" borderId="1" pivotButton="0" quotePrefix="0" xfId="0"/>
    <xf numFmtId="0" fontId="5" fillId="0" borderId="0" pivotButton="0" quotePrefix="0" xfId="0"/>
    <xf numFmtId="164" fontId="4" fillId="2" borderId="1" pivotButton="0" quotePrefix="0" xfId="0"/>
    <xf numFmtId="165" fontId="4" fillId="2" borderId="1" pivotButton="0" quotePrefix="0" xfId="0"/>
    <xf numFmtId="166" fontId="6" fillId="3" borderId="1" pivotButton="0" quotePrefix="0" xfId="0"/>
    <xf numFmtId="165" fontId="6" fillId="3" borderId="1" pivotButton="0" quotePrefix="0" xfId="0"/>
    <xf numFmtId="164" fontId="6" fillId="3" borderId="1" pivotButton="0" quotePrefix="0" xfId="0"/>
    <xf numFmtId="0" fontId="7" fillId="0" borderId="0" applyAlignment="1" pivotButton="0" quotePrefix="0" xfId="0">
      <alignment horizontal="center"/>
    </xf>
    <xf numFmtId="165" fontId="8" fillId="0" borderId="0" pivotButton="0" quotePrefix="0" xfId="0"/>
    <xf numFmtId="167" fontId="6" fillId="3" borderId="1" pivotButton="0" quotePrefix="0" xfId="0"/>
    <xf numFmtId="0" fontId="9" fillId="4" borderId="1" applyAlignment="1" pivotButton="0" quotePrefix="0" xfId="0">
      <alignment horizontal="center"/>
    </xf>
    <xf numFmtId="9" fontId="10" fillId="0" borderId="1" pivotButton="0" quotePrefix="0" xfId="0"/>
    <xf numFmtId="167" fontId="10" fillId="0" borderId="1" pivotButton="0" quotePrefix="0" xfId="0"/>
    <xf numFmtId="1" fontId="8" fillId="0" borderId="0" pivotButton="0" quotePrefix="0" xfId="0"/>
    <xf numFmtId="164" fontId="8" fillId="0" borderId="0" pivotButton="0" quotePrefix="0" xfId="0"/>
    <xf numFmtId="0" fontId="11" fillId="0" borderId="0" pivotButton="0" quotePrefix="0" xfId="0"/>
    <xf numFmtId="164" fontId="12" fillId="3" borderId="1" pivotButton="0" quotePrefix="0" xfId="0"/>
    <xf numFmtId="0" fontId="10" fillId="0" borderId="0" pivotButton="0" quotePrefix="0" xfId="0"/>
    <xf numFmtId="0" fontId="3" fillId="0" borderId="1" pivotButton="0" quotePrefix="0" xfId="0"/>
    <xf numFmtId="164" fontId="10" fillId="0" borderId="1" pivotButton="0" quotePrefix="0" xfId="0"/>
    <xf numFmtId="165" fontId="10" fillId="0"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Years to FI vs Savings Rate</a:t>
            </a:r>
          </a:p>
        </rich>
      </tx>
    </title>
    <plotArea>
      <lineChart>
        <grouping val="standard"/>
        <ser>
          <idx val="0"/>
          <order val="0"/>
          <tx>
            <strRef>
              <f>'Years to FI'!B7</f>
            </strRef>
          </tx>
          <spPr>
            <a:ln xmlns:a="http://schemas.openxmlformats.org/drawingml/2006/main" w="25000">
              <a:prstDash val="solid"/>
            </a:ln>
          </spPr>
          <marker>
            <symbol val="none"/>
            <spPr>
              <a:ln xmlns:a="http://schemas.openxmlformats.org/drawingml/2006/main">
                <a:prstDash val="solid"/>
              </a:ln>
            </spPr>
          </marker>
          <cat>
            <numRef>
              <f>'Years to FI'!$A$8:$A$24</f>
            </numRef>
          </cat>
          <val>
            <numRef>
              <f>'Years to FI'!$B$8:$B$24</f>
            </numRef>
          </val>
        </ser>
        <axId val="10"/>
        <axId val="100"/>
      </lineChart>
      <catAx>
        <axId val="10"/>
        <scaling>
          <orientation val="minMax"/>
        </scaling>
        <axPos val="l"/>
        <title>
          <tx>
            <rich>
              <a:bodyPr xmlns:a="http://schemas.openxmlformats.org/drawingml/2006/main"/>
              <a:p xmlns:a="http://schemas.openxmlformats.org/drawingml/2006/main">
                <a:pPr>
                  <a:defRPr/>
                </a:pPr>
                <a:r>
                  <a:t>Savings Rate</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Years to FI</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s>
</file>

<file path=xl/drawings/drawing1.xml><?xml version="1.0" encoding="utf-8"?>
<wsDr xmlns="http://schemas.openxmlformats.org/drawingml/2006/spreadsheetDrawing">
  <oneCellAnchor>
    <from>
      <col>4</col>
      <colOff>0</colOff>
      <row>6</row>
      <rowOff>0</rowOff>
    </from>
    <ext cx="6480000" cy="360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C16"/>
  <sheetViews>
    <sheetView workbookViewId="0">
      <selection activeCell="A1" sqref="A1"/>
    </sheetView>
  </sheetViews>
  <sheetFormatPr baseColWidth="8" defaultRowHeight="15"/>
  <cols>
    <col width="28" customWidth="1" min="1" max="1"/>
    <col width="16" customWidth="1" min="2" max="2"/>
    <col width="46" customWidth="1" min="3" max="3"/>
  </cols>
  <sheetData>
    <row r="1">
      <c r="A1" s="1" t="inlineStr">
        <is>
          <t>Savings Rate - Inputs</t>
        </is>
      </c>
    </row>
    <row r="3">
      <c r="A3" s="2" t="inlineStr">
        <is>
          <t>Your Numbers</t>
        </is>
      </c>
    </row>
    <row r="4">
      <c r="A4" s="3" t="inlineStr">
        <is>
          <t>Current Age</t>
        </is>
      </c>
      <c r="B4" s="4" t="n">
        <v>30</v>
      </c>
      <c r="C4" s="5" t="inlineStr">
        <is>
          <t>Your age today</t>
        </is>
      </c>
    </row>
    <row r="5">
      <c r="A5" s="3" t="inlineStr">
        <is>
          <t>Monthly Take-Home Pay</t>
        </is>
      </c>
      <c r="B5" s="6" t="n">
        <v>5000</v>
      </c>
      <c r="C5" s="5" t="inlineStr">
        <is>
          <t>After tax</t>
        </is>
      </c>
    </row>
    <row r="6">
      <c r="A6" s="3" t="inlineStr">
        <is>
          <t>Monthly Expenses</t>
        </is>
      </c>
      <c r="B6" s="6" t="n">
        <v>3000</v>
      </c>
      <c r="C6" s="5" t="inlineStr">
        <is>
          <t>What you spend each month</t>
        </is>
      </c>
    </row>
    <row r="7">
      <c r="A7" s="3" t="inlineStr">
        <is>
          <t>Current Invested Assets</t>
        </is>
      </c>
      <c r="B7" s="6" t="n">
        <v>50000</v>
      </c>
      <c r="C7" s="5" t="inlineStr">
        <is>
          <t>What you have invested today</t>
        </is>
      </c>
    </row>
    <row r="8">
      <c r="A8" s="3" t="inlineStr">
        <is>
          <t>Safe Withdrawal Rate</t>
        </is>
      </c>
      <c r="B8" s="7" t="n">
        <v>0.04</v>
      </c>
      <c r="C8" s="5" t="inlineStr">
        <is>
          <t>4% rule (traditional FIRE)</t>
        </is>
      </c>
    </row>
    <row r="9">
      <c r="A9" s="3" t="inlineStr">
        <is>
          <t>Expected Real Return</t>
        </is>
      </c>
      <c r="B9" s="7" t="n">
        <v>0.05</v>
      </c>
      <c r="C9" s="5" t="inlineStr">
        <is>
          <t>Inflation-adjusted; 5-6% is conservative</t>
        </is>
      </c>
    </row>
    <row r="11">
      <c r="A11" s="2" t="inlineStr">
        <is>
          <t>Monthly Savings</t>
        </is>
      </c>
      <c r="B11" s="8">
        <f>B5-B6</f>
        <v/>
      </c>
    </row>
    <row r="12">
      <c r="A12" s="2" t="inlineStr">
        <is>
          <t>Savings Rate</t>
        </is>
      </c>
      <c r="B12" s="9">
        <f>IFERROR((B5-B6)/B5,0)</f>
        <v/>
      </c>
      <c r="C12" s="5">
        <f> (income − expenses) ÷ income</f>
        <v/>
      </c>
    </row>
    <row r="13">
      <c r="A13" s="2" t="inlineStr">
        <is>
          <t>FIRE Number</t>
        </is>
      </c>
      <c r="B13" s="10">
        <f>(B6*12)/B8</f>
        <v/>
      </c>
      <c r="C13" s="5">
        <f> annual expenses ÷ SWR (25x at 4%)</f>
        <v/>
      </c>
    </row>
    <row r="16">
      <c r="A16" s="11" t="inlineStr">
        <is>
          <t>firenum.com — FIRE planning &amp; calculators</t>
        </is>
      </c>
    </row>
  </sheetData>
  <mergeCells count="2">
    <mergeCell ref="A1:C1"/>
    <mergeCell ref="A16:C16"/>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C26"/>
  <sheetViews>
    <sheetView workbookViewId="0">
      <selection activeCell="A1" sqref="A1"/>
    </sheetView>
  </sheetViews>
  <sheetFormatPr baseColWidth="8" defaultRowHeight="15"/>
  <cols>
    <col width="16" customWidth="1" min="1" max="1"/>
    <col width="16" customWidth="1" min="2" max="2"/>
    <col width="40" customWidth="1" min="3" max="3"/>
  </cols>
  <sheetData>
    <row r="1">
      <c r="A1" s="1" t="inlineStr">
        <is>
          <t>Years to FI by Savings Rate</t>
        </is>
      </c>
    </row>
    <row r="2">
      <c r="A2" s="5" t="inlineStr">
        <is>
          <t>How long financial independence takes at each savings rate, starting from zero, at your assumed real return. The higher your rate, the less you need AND the faster you save it.</t>
        </is>
      </c>
    </row>
    <row r="4">
      <c r="A4" s="2" t="inlineStr">
        <is>
          <t>Your Savings Rate</t>
        </is>
      </c>
      <c r="B4" s="12">
        <f>Inputs!B12</f>
        <v/>
      </c>
    </row>
    <row r="5">
      <c r="A5" s="2" t="inlineStr">
        <is>
          <t>Your Years to FI (from zero)</t>
        </is>
      </c>
      <c r="B5" s="13">
        <f>IFERROR(LOG(1+(1/Inputs!$B$8)*((1-Inputs!$B$12)/Inputs!$B$12)*Inputs!$B$9)/LOG(1+Inputs!$B$9),"—")</f>
        <v/>
      </c>
    </row>
    <row r="7">
      <c r="A7" s="14" t="inlineStr">
        <is>
          <t>Savings Rate</t>
        </is>
      </c>
      <c r="B7" s="14" t="inlineStr">
        <is>
          <t>Years to FI</t>
        </is>
      </c>
      <c r="C7" s="14" t="inlineStr"/>
    </row>
    <row r="8">
      <c r="A8" s="15" t="n">
        <v>0.05</v>
      </c>
      <c r="B8" s="16">
        <f>IFERROR(LOG(1+(1/Inputs!$B$8)*((1-A8)/A8)*Inputs!$B$9)/LOG(1+Inputs!$B$9),"—")</f>
        <v/>
      </c>
    </row>
    <row r="9">
      <c r="A9" s="15" t="n">
        <v>0.1</v>
      </c>
      <c r="B9" s="16">
        <f>IFERROR(LOG(1+(1/Inputs!$B$8)*((1-A9)/A9)*Inputs!$B$9)/LOG(1+Inputs!$B$9),"—")</f>
        <v/>
      </c>
    </row>
    <row r="10">
      <c r="A10" s="15" t="n">
        <v>0.15</v>
      </c>
      <c r="B10" s="16">
        <f>IFERROR(LOG(1+(1/Inputs!$B$8)*((1-A10)/A10)*Inputs!$B$9)/LOG(1+Inputs!$B$9),"—")</f>
        <v/>
      </c>
    </row>
    <row r="11">
      <c r="A11" s="15" t="n">
        <v>0.2</v>
      </c>
      <c r="B11" s="16">
        <f>IFERROR(LOG(1+(1/Inputs!$B$8)*((1-A11)/A11)*Inputs!$B$9)/LOG(1+Inputs!$B$9),"—")</f>
        <v/>
      </c>
    </row>
    <row r="12">
      <c r="A12" s="15" t="n">
        <v>0.25</v>
      </c>
      <c r="B12" s="16">
        <f>IFERROR(LOG(1+(1/Inputs!$B$8)*((1-A12)/A12)*Inputs!$B$9)/LOG(1+Inputs!$B$9),"—")</f>
        <v/>
      </c>
    </row>
    <row r="13">
      <c r="A13" s="15" t="n">
        <v>0.3</v>
      </c>
      <c r="B13" s="16">
        <f>IFERROR(LOG(1+(1/Inputs!$B$8)*((1-A13)/A13)*Inputs!$B$9)/LOG(1+Inputs!$B$9),"—")</f>
        <v/>
      </c>
    </row>
    <row r="14">
      <c r="A14" s="15" t="n">
        <v>0.35</v>
      </c>
      <c r="B14" s="16">
        <f>IFERROR(LOG(1+(1/Inputs!$B$8)*((1-A14)/A14)*Inputs!$B$9)/LOG(1+Inputs!$B$9),"—")</f>
        <v/>
      </c>
    </row>
    <row r="15">
      <c r="A15" s="15" t="n">
        <v>0.4</v>
      </c>
      <c r="B15" s="16">
        <f>IFERROR(LOG(1+(1/Inputs!$B$8)*((1-A15)/A15)*Inputs!$B$9)/LOG(1+Inputs!$B$9),"—")</f>
        <v/>
      </c>
    </row>
    <row r="16">
      <c r="A16" s="15" t="n">
        <v>0.45</v>
      </c>
      <c r="B16" s="16">
        <f>IFERROR(LOG(1+(1/Inputs!$B$8)*((1-A16)/A16)*Inputs!$B$9)/LOG(1+Inputs!$B$9),"—")</f>
        <v/>
      </c>
    </row>
    <row r="17">
      <c r="A17" s="15" t="n">
        <v>0.5</v>
      </c>
      <c r="B17" s="16">
        <f>IFERROR(LOG(1+(1/Inputs!$B$8)*((1-A17)/A17)*Inputs!$B$9)/LOG(1+Inputs!$B$9),"—")</f>
        <v/>
      </c>
    </row>
    <row r="18">
      <c r="A18" s="15" t="n">
        <v>0.55</v>
      </c>
      <c r="B18" s="16">
        <f>IFERROR(LOG(1+(1/Inputs!$B$8)*((1-A18)/A18)*Inputs!$B$9)/LOG(1+Inputs!$B$9),"—")</f>
        <v/>
      </c>
    </row>
    <row r="19">
      <c r="A19" s="15" t="n">
        <v>0.6</v>
      </c>
      <c r="B19" s="16">
        <f>IFERROR(LOG(1+(1/Inputs!$B$8)*((1-A19)/A19)*Inputs!$B$9)/LOG(1+Inputs!$B$9),"—")</f>
        <v/>
      </c>
    </row>
    <row r="20">
      <c r="A20" s="15" t="n">
        <v>0.65</v>
      </c>
      <c r="B20" s="16">
        <f>IFERROR(LOG(1+(1/Inputs!$B$8)*((1-A20)/A20)*Inputs!$B$9)/LOG(1+Inputs!$B$9),"—")</f>
        <v/>
      </c>
    </row>
    <row r="21">
      <c r="A21" s="15" t="n">
        <v>0.7</v>
      </c>
      <c r="B21" s="16">
        <f>IFERROR(LOG(1+(1/Inputs!$B$8)*((1-A21)/A21)*Inputs!$B$9)/LOG(1+Inputs!$B$9),"—")</f>
        <v/>
      </c>
    </row>
    <row r="22">
      <c r="A22" s="15" t="n">
        <v>0.75</v>
      </c>
      <c r="B22" s="16">
        <f>IFERROR(LOG(1+(1/Inputs!$B$8)*((1-A22)/A22)*Inputs!$B$9)/LOG(1+Inputs!$B$9),"—")</f>
        <v/>
      </c>
    </row>
    <row r="23">
      <c r="A23" s="15" t="n">
        <v>0.8</v>
      </c>
      <c r="B23" s="16">
        <f>IFERROR(LOG(1+(1/Inputs!$B$8)*((1-A23)/A23)*Inputs!$B$9)/LOG(1+Inputs!$B$9),"—")</f>
        <v/>
      </c>
    </row>
    <row r="24">
      <c r="A24" s="15" t="n">
        <v>0.85</v>
      </c>
      <c r="B24" s="16">
        <f>IFERROR(LOG(1+(1/Inputs!$B$8)*((1-A24)/A24)*Inputs!$B$9)/LOG(1+Inputs!$B$9),"—")</f>
        <v/>
      </c>
    </row>
    <row r="26">
      <c r="A26" s="11" t="inlineStr">
        <is>
          <t>firenum.com — FIRE planning &amp; calculators</t>
        </is>
      </c>
    </row>
  </sheetData>
  <mergeCells count="3">
    <mergeCell ref="A1:C1"/>
    <mergeCell ref="A26:C26"/>
    <mergeCell ref="A2:C2"/>
  </mergeCells>
  <pageMargins left="0.75" right="0.75" top="1" bottom="1" header="0.5" footer="0.5"/>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C18"/>
  <sheetViews>
    <sheetView workbookViewId="0">
      <selection activeCell="A1" sqref="A1"/>
    </sheetView>
  </sheetViews>
  <sheetFormatPr baseColWidth="8" defaultRowHeight="15"/>
  <cols>
    <col width="30" customWidth="1" min="1" max="1"/>
    <col width="18" customWidth="1" min="2" max="2"/>
    <col width="44" customWidth="1" min="3" max="3"/>
  </cols>
  <sheetData>
    <row r="1">
      <c r="A1" s="1" t="inlineStr">
        <is>
          <t>Required Savings to Hit a Target Age</t>
        </is>
      </c>
    </row>
    <row r="2">
      <c r="A2" s="5" t="inlineStr">
        <is>
          <t>Pick a target FI age and the spreadsheet solves for the monthly savings you'd need, accounting for your current invested assets and real return.</t>
        </is>
      </c>
    </row>
    <row r="4">
      <c r="A4" s="3" t="inlineStr">
        <is>
          <t>Target FI Age</t>
        </is>
      </c>
      <c r="B4" s="4" t="n">
        <v>50</v>
      </c>
      <c r="C4" s="5" t="inlineStr">
        <is>
          <t>When you want to be financially independent</t>
        </is>
      </c>
    </row>
    <row r="5">
      <c r="A5" s="3" t="inlineStr">
        <is>
          <t>Current Age</t>
        </is>
      </c>
      <c r="B5" s="17">
        <f>Inputs!B4</f>
        <v/>
      </c>
    </row>
    <row r="6">
      <c r="A6" s="3" t="inlineStr">
        <is>
          <t>Years to Target</t>
        </is>
      </c>
      <c r="B6" s="17">
        <f>B4-B5</f>
        <v/>
      </c>
    </row>
    <row r="7">
      <c r="A7" s="3" t="inlineStr">
        <is>
          <t>FIRE Number</t>
        </is>
      </c>
      <c r="B7" s="18">
        <f>Inputs!B13</f>
        <v/>
      </c>
    </row>
    <row r="8">
      <c r="A8" s="3" t="inlineStr">
        <is>
          <t>Current Invested</t>
        </is>
      </c>
      <c r="B8" s="18">
        <f>Inputs!B7</f>
        <v/>
      </c>
    </row>
    <row r="9">
      <c r="A9" s="3" t="inlineStr">
        <is>
          <t>Real Return</t>
        </is>
      </c>
      <c r="B9" s="12">
        <f>Inputs!B9</f>
        <v/>
      </c>
    </row>
    <row r="11">
      <c r="A11" s="2" t="inlineStr">
        <is>
          <t>Required Annual Savings</t>
        </is>
      </c>
      <c r="B11" s="10">
        <f>IFERROR(IF(B6&lt;=0,"—",-PMT(B9,B6,-B8,B7)),"—")</f>
        <v/>
      </c>
    </row>
    <row r="12">
      <c r="A12" s="19" t="inlineStr">
        <is>
          <t>Required Monthly Savings</t>
        </is>
      </c>
      <c r="B12" s="20">
        <f>IFERROR(B11/12,"—")</f>
        <v/>
      </c>
    </row>
    <row r="13">
      <c r="A13" s="2" t="inlineStr">
        <is>
          <t>Required Savings Rate</t>
        </is>
      </c>
      <c r="B13" s="9">
        <f>IFERROR(B11/(Inputs!B5*12),"—")</f>
        <v/>
      </c>
      <c r="C13" s="5" t="inlineStr">
        <is>
          <t>Share of take-home you'd need to save</t>
        </is>
      </c>
    </row>
    <row r="15">
      <c r="A15" s="3" t="inlineStr">
        <is>
          <t>Reachable on your current pace?</t>
        </is>
      </c>
      <c r="B15" s="21">
        <f>IF(Inputs!B11&gt;=B12,"Yes — you save enough","Not yet — save more")</f>
        <v/>
      </c>
    </row>
    <row r="18">
      <c r="A18" s="11" t="inlineStr">
        <is>
          <t>firenum.com — FIRE planning &amp; calculators</t>
        </is>
      </c>
    </row>
  </sheetData>
  <mergeCells count="3">
    <mergeCell ref="A1:C1"/>
    <mergeCell ref="A18:C18"/>
    <mergeCell ref="A2:C2"/>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E11"/>
  <sheetViews>
    <sheetView workbookViewId="0">
      <selection activeCell="A1" sqref="A1"/>
    </sheetView>
  </sheetViews>
  <sheetFormatPr baseColWidth="8" defaultRowHeight="15"/>
  <cols>
    <col width="26" customWidth="1" min="1" max="1"/>
    <col width="16" customWidth="1" min="2" max="2"/>
    <col width="16" customWidth="1" min="3" max="3"/>
    <col width="16" customWidth="1" min="4" max="4"/>
    <col width="16" customWidth="1" min="5" max="5"/>
  </cols>
  <sheetData>
    <row r="1">
      <c r="A1" s="1" t="inlineStr">
        <is>
          <t>Raise &amp; Cut Scenarios</t>
        </is>
      </c>
    </row>
    <row r="2">
      <c r="A2" s="5" t="inlineStr">
        <is>
          <t>What a raise or a spending cut does to your savings rate and your years to FI.</t>
        </is>
      </c>
    </row>
    <row r="4">
      <c r="A4" s="14" t="inlineStr">
        <is>
          <t>Scenario</t>
        </is>
      </c>
      <c r="B4" s="14" t="inlineStr">
        <is>
          <t>Monthly Income</t>
        </is>
      </c>
      <c r="C4" s="14" t="inlineStr">
        <is>
          <t>Monthly Expenses</t>
        </is>
      </c>
      <c r="D4" s="14" t="inlineStr">
        <is>
          <t>Savings Rate</t>
        </is>
      </c>
      <c r="E4" s="14" t="inlineStr">
        <is>
          <t>Years to FI</t>
        </is>
      </c>
    </row>
    <row r="5">
      <c r="A5" s="22" t="inlineStr">
        <is>
          <t>Today</t>
        </is>
      </c>
      <c r="B5" s="23">
        <f>Inputs!B5</f>
        <v/>
      </c>
      <c r="C5" s="23">
        <f>Inputs!B6</f>
        <v/>
      </c>
      <c r="D5" s="24">
        <f>IFERROR((B5-C5)/B5,0)</f>
        <v/>
      </c>
      <c r="E5" s="16">
        <f>IFERROR(LOG(1+(1/Inputs!$B$8)*((1-D5)/D5)*Inputs!$B$9)/LOG(1+Inputs!$B$9),"—")</f>
        <v/>
      </c>
    </row>
    <row r="6">
      <c r="A6" s="22" t="inlineStr">
        <is>
          <t>Income +10%</t>
        </is>
      </c>
      <c r="B6" s="23">
        <f>Inputs!B5*1.1</f>
        <v/>
      </c>
      <c r="C6" s="23">
        <f>Inputs!B6</f>
        <v/>
      </c>
      <c r="D6" s="24">
        <f>IFERROR((B6-C6)/B6,0)</f>
        <v/>
      </c>
      <c r="E6" s="16">
        <f>IFERROR(LOG(1+(1/Inputs!$B$8)*((1-D6)/D6)*Inputs!$B$9)/LOG(1+Inputs!$B$9),"—")</f>
        <v/>
      </c>
    </row>
    <row r="7">
      <c r="A7" s="22" t="inlineStr">
        <is>
          <t>Expenses −10%</t>
        </is>
      </c>
      <c r="B7" s="23">
        <f>Inputs!B5</f>
        <v/>
      </c>
      <c r="C7" s="23">
        <f>Inputs!B6*0.9</f>
        <v/>
      </c>
      <c r="D7" s="24">
        <f>IFERROR((B7-C7)/B7,0)</f>
        <v/>
      </c>
      <c r="E7" s="16">
        <f>IFERROR(LOG(1+(1/Inputs!$B$8)*((1-D7)/D7)*Inputs!$B$9)/LOG(1+Inputs!$B$9),"—")</f>
        <v/>
      </c>
    </row>
    <row r="8">
      <c r="A8" s="22" t="inlineStr">
        <is>
          <t>Both</t>
        </is>
      </c>
      <c r="B8" s="23">
        <f>Inputs!B5*1.1</f>
        <v/>
      </c>
      <c r="C8" s="23">
        <f>Inputs!B6*0.9</f>
        <v/>
      </c>
      <c r="D8" s="24">
        <f>IFERROR((B8-C8)/B8,0)</f>
        <v/>
      </c>
      <c r="E8" s="16">
        <f>IFERROR(LOG(1+(1/Inputs!$B$8)*((1-D8)/D8)*Inputs!$B$9)/LOG(1+Inputs!$B$9),"—")</f>
        <v/>
      </c>
    </row>
    <row r="9">
      <c r="A9" s="22" t="inlineStr">
        <is>
          <t>Expenses −20%</t>
        </is>
      </c>
      <c r="B9" s="23">
        <f>Inputs!B5</f>
        <v/>
      </c>
      <c r="C9" s="23">
        <f>Inputs!B6*0.8</f>
        <v/>
      </c>
      <c r="D9" s="24">
        <f>IFERROR((B9-C9)/B9,0)</f>
        <v/>
      </c>
      <c r="E9" s="16">
        <f>IFERROR(LOG(1+(1/Inputs!$B$8)*((1-D9)/D9)*Inputs!$B$9)/LOG(1+Inputs!$B$9),"—")</f>
        <v/>
      </c>
    </row>
    <row r="11">
      <c r="A11" s="11" t="inlineStr">
        <is>
          <t>firenum.com — FIRE planning &amp; calculators</t>
        </is>
      </c>
    </row>
  </sheetData>
  <mergeCells count="3">
    <mergeCell ref="A2:E2"/>
    <mergeCell ref="A11:E11"/>
    <mergeCell ref="A1:E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2026-01-01T00:00:00Z</dcterms:created>
  <dcterms:modified xmlns:dcterms="http://purl.org/dc/terms/" xmlns:xsi="http://www.w3.org/2001/XMLSchema-instance" xsi:type="dcterms:W3CDTF">2026-01-01T00:00:00Z</dcterms:modified>
</cp:coreProperties>
</file>