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worksheets/sheet5.xml" ContentType="application/vnd.openxmlformats-officedocument.spreadsheetml.worksheet+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puts" sheetId="1" state="visible" r:id="rId1"/>
    <sheet xmlns:r="http://schemas.openxmlformats.org/officeDocument/2006/relationships" name="Coast Number" sheetId="2" state="visible" r:id="rId2"/>
    <sheet xmlns:r="http://schemas.openxmlformats.org/officeDocument/2006/relationships" name="Coast Matrix" sheetId="3" state="visible" r:id="rId3"/>
    <sheet xmlns:r="http://schemas.openxmlformats.org/officeDocument/2006/relationships" name="Glide Path" sheetId="4" state="visible" r:id="rId4"/>
    <sheet xmlns:r="http://schemas.openxmlformats.org/officeDocument/2006/relationships" name="Return Scenarios" sheetId="5" state="visible" r:id="rId5"/>
  </sheets>
  <definedNames/>
  <calcPr calcId="124519" fullCalcOnLoad="1"/>
</workbook>
</file>

<file path=xl/styles.xml><?xml version="1.0" encoding="utf-8"?>
<styleSheet xmlns="http://schemas.openxmlformats.org/spreadsheetml/2006/main">
  <numFmts count="3">
    <numFmt numFmtId="164" formatCode="$#,##0"/>
    <numFmt numFmtId="165" formatCode="0.0%"/>
    <numFmt numFmtId="166" formatCode="$#,##0;[Red]-$#,##0"/>
  </numFmts>
  <fonts count="14">
    <font>
      <name val="Calibri"/>
      <family val="2"/>
      <color theme="1"/>
      <sz val="11"/>
      <scheme val="minor"/>
    </font>
    <font>
      <b val="1"/>
      <color rgb="00333333"/>
      <sz val="14"/>
    </font>
    <font>
      <b val="1"/>
      <color rgb="00333333"/>
      <sz val="11"/>
    </font>
    <font>
      <color rgb="00333333"/>
      <sz val="10"/>
    </font>
    <font>
      <color rgb="000066CC"/>
    </font>
    <font>
      <i val="1"/>
      <color rgb="00888888"/>
      <sz val="9"/>
    </font>
    <font>
      <b val="1"/>
      <color rgb="0022C55E"/>
      <sz val="11"/>
    </font>
    <font>
      <i val="1"/>
      <color rgb="00666666"/>
      <sz val="9"/>
    </font>
    <font>
      <color rgb="00008000"/>
    </font>
    <font>
      <b val="1"/>
      <color rgb="00333333"/>
      <sz val="12"/>
    </font>
    <font>
      <b val="1"/>
      <color rgb="0022C55E"/>
      <sz val="12"/>
    </font>
    <font>
      <b val="1"/>
      <sz val="11"/>
    </font>
    <font>
      <color rgb="00333333"/>
    </font>
    <font>
      <b val="1"/>
      <color rgb="00FFFFFF"/>
      <sz val="10"/>
    </font>
  </fonts>
  <fills count="5">
    <fill>
      <patternFill/>
    </fill>
    <fill>
      <patternFill patternType="gray125"/>
    </fill>
    <fill>
      <patternFill patternType="solid">
        <fgColor rgb="00E8F4FD"/>
      </patternFill>
    </fill>
    <fill>
      <patternFill patternType="solid">
        <fgColor rgb="00E8FDE8"/>
      </patternFill>
    </fill>
    <fill>
      <patternFill patternType="solid">
        <fgColor rgb="00333333"/>
      </patternFill>
    </fill>
  </fills>
  <borders count="2">
    <border>
      <left/>
      <right/>
      <top/>
      <bottom/>
      <diagonal/>
    </border>
    <border>
      <left style="thin">
        <color rgb="00CCCCCC"/>
      </left>
      <right style="thin">
        <color rgb="00CCCCCC"/>
      </right>
      <top style="thin">
        <color rgb="00CCCCCC"/>
      </top>
      <bottom style="thin">
        <color rgb="00CCCCCC"/>
      </bottom>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2" borderId="1" pivotButton="0" quotePrefix="0" xfId="0"/>
    <xf numFmtId="0" fontId="5" fillId="0" borderId="0" pivotButton="0" quotePrefix="0" xfId="0"/>
    <xf numFmtId="164" fontId="4" fillId="2" borderId="1" pivotButton="0" quotePrefix="0" xfId="0"/>
    <xf numFmtId="165" fontId="4" fillId="2" borderId="1" pivotButton="0" quotePrefix="0" xfId="0"/>
    <xf numFmtId="164" fontId="6" fillId="3" borderId="1" pivotButton="0" quotePrefix="0" xfId="0"/>
    <xf numFmtId="0" fontId="5" fillId="0" borderId="0" applyAlignment="1" pivotButton="0" quotePrefix="0" xfId="0">
      <alignment vertical="top" wrapText="1"/>
    </xf>
    <xf numFmtId="0" fontId="7" fillId="0" borderId="0" applyAlignment="1" pivotButton="0" quotePrefix="0" xfId="0">
      <alignment horizontal="center"/>
    </xf>
    <xf numFmtId="0" fontId="8" fillId="0" borderId="0" pivotButton="0" quotePrefix="0" xfId="0"/>
    <xf numFmtId="164" fontId="8" fillId="0" borderId="0" pivotButton="0" quotePrefix="0" xfId="0"/>
    <xf numFmtId="165" fontId="8" fillId="0" borderId="0" pivotButton="0" quotePrefix="0" xfId="0"/>
    <xf numFmtId="0" fontId="9" fillId="0" borderId="0" pivotButton="0" quotePrefix="0" xfId="0"/>
    <xf numFmtId="164" fontId="10" fillId="3" borderId="1" pivotButton="0" quotePrefix="0" xfId="0"/>
    <xf numFmtId="0" fontId="11" fillId="3" borderId="1" pivotButton="0" quotePrefix="0" xfId="0"/>
    <xf numFmtId="164" fontId="12" fillId="0" borderId="0" pivotButton="0" quotePrefix="0" xfId="0"/>
    <xf numFmtId="165" fontId="12" fillId="0" borderId="0" pivotButton="0" quotePrefix="0" xfId="0"/>
    <xf numFmtId="0" fontId="13" fillId="4" borderId="1" applyAlignment="1" pivotButton="0" quotePrefix="0" xfId="0">
      <alignment horizontal="center"/>
    </xf>
    <xf numFmtId="164" fontId="12" fillId="0" borderId="1" applyAlignment="1" pivotButton="0" quotePrefix="0" xfId="0">
      <alignment horizontal="center"/>
    </xf>
    <xf numFmtId="0" fontId="5" fillId="0" borderId="1" applyAlignment="1" pivotButton="0" quotePrefix="0" xfId="0">
      <alignment horizontal="center"/>
    </xf>
    <xf numFmtId="0" fontId="0" fillId="0" borderId="1" pivotButton="0" quotePrefix="0" xfId="0"/>
    <xf numFmtId="0" fontId="8" fillId="0" borderId="1" pivotButton="0" quotePrefix="0" xfId="0"/>
    <xf numFmtId="164" fontId="8" fillId="0" borderId="1" pivotButton="0" quotePrefix="0" xfId="0"/>
    <xf numFmtId="0" fontId="12" fillId="0" borderId="1" pivotButton="0" quotePrefix="0" xfId="0"/>
    <xf numFmtId="164" fontId="12" fillId="0" borderId="1" pivotButton="0" quotePrefix="0" xfId="0"/>
    <xf numFmtId="165" fontId="12" fillId="0" borderId="1" pivotButton="0" quotePrefix="0" xfId="0"/>
    <xf numFmtId="166" fontId="12" fillId="0"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Coast Balance vs FIRE Number</a:t>
            </a:r>
          </a:p>
        </rich>
      </tx>
    </title>
    <plotArea>
      <lineChart>
        <grouping val="standard"/>
        <ser>
          <idx val="0"/>
          <order val="0"/>
          <tx>
            <strRef>
              <f>'Glide Path'!C4</f>
            </strRef>
          </tx>
          <spPr>
            <a:ln xmlns:a="http://schemas.openxmlformats.org/drawingml/2006/main" w="25000">
              <a:prstDash val="solid"/>
            </a:ln>
          </spPr>
          <marker>
            <symbol val="none"/>
            <spPr>
              <a:ln xmlns:a="http://schemas.openxmlformats.org/drawingml/2006/main">
                <a:prstDash val="solid"/>
              </a:ln>
            </spPr>
          </marker>
          <cat>
            <numRef>
              <f>'Glide Path'!$B$5:$B$55</f>
            </numRef>
          </cat>
          <val>
            <numRef>
              <f>'Glide Path'!$C$5:$C$55</f>
            </numRef>
          </val>
        </ser>
        <ser>
          <idx val="1"/>
          <order val="1"/>
          <tx>
            <strRef>
              <f>'Glide Path'!D4</f>
            </strRef>
          </tx>
          <spPr>
            <a:ln xmlns:a="http://schemas.openxmlformats.org/drawingml/2006/main" w="25000">
              <a:prstDash val="solid"/>
            </a:ln>
          </spPr>
          <marker>
            <symbol val="none"/>
            <spPr>
              <a:ln xmlns:a="http://schemas.openxmlformats.org/drawingml/2006/main">
                <a:prstDash val="solid"/>
              </a:ln>
            </spPr>
          </marker>
          <cat>
            <numRef>
              <f>'Glide Path'!$B$5:$B$55</f>
            </numRef>
          </cat>
          <val>
            <numRef>
              <f>'Glide Path'!$D$5:$D$55</f>
            </numRef>
          </val>
        </ser>
        <axId val="10"/>
        <axId val="100"/>
      </lineChart>
      <catAx>
        <axId val="10"/>
        <scaling>
          <orientation val="minMax"/>
        </scaling>
        <axPos val="l"/>
        <title>
          <tx>
            <rich>
              <a:bodyPr xmlns:a="http://schemas.openxmlformats.org/drawingml/2006/main"/>
              <a:p xmlns:a="http://schemas.openxmlformats.org/drawingml/2006/main">
                <a:pPr>
                  <a:defRPr/>
                </a:pPr>
                <a:r>
                  <a:t>Age</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Balance</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s>
</file>

<file path=xl/drawings/drawing1.xml><?xml version="1.0" encoding="utf-8"?>
<wsDr xmlns="http://schemas.openxmlformats.org/drawingml/2006/spreadsheetDrawing">
  <oneCellAnchor>
    <from>
      <col>5</col>
      <colOff>0</colOff>
      <row>3</row>
      <rowOff>0</rowOff>
    </from>
    <ext cx="6480000" cy="360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C18"/>
  <sheetViews>
    <sheetView workbookViewId="0">
      <selection activeCell="A1" sqref="A1"/>
    </sheetView>
  </sheetViews>
  <sheetFormatPr baseColWidth="8" defaultRowHeight="15"/>
  <cols>
    <col width="26" customWidth="1" min="1" max="1"/>
    <col width="16" customWidth="1" min="2" max="2"/>
    <col width="44" customWidth="1" min="3" max="3"/>
  </cols>
  <sheetData>
    <row r="1">
      <c r="A1" s="1" t="inlineStr">
        <is>
          <t>Coast FIRE - Inputs</t>
        </is>
      </c>
    </row>
    <row r="3">
      <c r="A3" s="2" t="inlineStr">
        <is>
          <t>Your Numbers</t>
        </is>
      </c>
    </row>
    <row r="4">
      <c r="A4" s="3" t="inlineStr">
        <is>
          <t>Current Age</t>
        </is>
      </c>
      <c r="B4" s="4" t="n">
        <v>30</v>
      </c>
      <c r="C4" s="5" t="inlineStr">
        <is>
          <t>Your age today</t>
        </is>
      </c>
    </row>
    <row r="5">
      <c r="A5" s="3" t="inlineStr">
        <is>
          <t>Target Retirement Age</t>
        </is>
      </c>
      <c r="B5" s="4" t="n">
        <v>65</v>
      </c>
      <c r="C5" s="5" t="inlineStr">
        <is>
          <t>When you plan to retire</t>
        </is>
      </c>
    </row>
    <row r="6">
      <c r="A6" s="3" t="inlineStr">
        <is>
          <t>Annual Expenses</t>
        </is>
      </c>
      <c r="B6" s="6" t="n">
        <v>40000</v>
      </c>
      <c r="C6" s="5" t="inlineStr">
        <is>
          <t>Expected yearly spending in retirement</t>
        </is>
      </c>
    </row>
    <row r="7">
      <c r="A7" s="3" t="inlineStr">
        <is>
          <t>Safe Withdrawal Rate</t>
        </is>
      </c>
      <c r="B7" s="7" t="n">
        <v>0.04</v>
      </c>
      <c r="C7" s="5" t="inlineStr">
        <is>
          <t>4% rule (traditional FIRE)</t>
        </is>
      </c>
    </row>
    <row r="8">
      <c r="A8" s="3" t="inlineStr">
        <is>
          <t>Expected Real Return</t>
        </is>
      </c>
      <c r="B8" s="7" t="n">
        <v>0.05</v>
      </c>
      <c r="C8" s="5" t="inlineStr">
        <is>
          <t>Inflation-adjusted; 5-6% is conservative</t>
        </is>
      </c>
    </row>
    <row r="9">
      <c r="A9" s="3" t="inlineStr">
        <is>
          <t>Current Invested Assets</t>
        </is>
      </c>
      <c r="B9" s="6" t="n">
        <v>50000</v>
      </c>
      <c r="C9" s="5" t="inlineStr">
        <is>
          <t>What you have invested today</t>
        </is>
      </c>
    </row>
    <row r="11">
      <c r="A11" s="2" t="inlineStr">
        <is>
          <t>FIRE Number</t>
        </is>
      </c>
      <c r="B11" s="8">
        <f>B6/B7</f>
        <v/>
      </c>
      <c r="C11" s="5">
        <f> Annual Expenses ÷ SWR (your full FI target)</f>
        <v/>
      </c>
    </row>
    <row r="14">
      <c r="A14" s="2" t="inlineStr">
        <is>
          <t>Why a real (inflation-adjusted) return?</t>
        </is>
      </c>
    </row>
    <row r="15">
      <c r="A15" s="9" t="inlineStr">
        <is>
          <t>Coast FIRE compares today's money to a future target in today's dollars, so use a real return (nominal minus inflation). The US market has returned ~7% real historically; 5-6% is a safer planning number.</t>
        </is>
      </c>
    </row>
    <row r="16"/>
    <row r="18">
      <c r="A18" s="10" t="inlineStr">
        <is>
          <t>firenum.com — FIRE planning &amp; calculators</t>
        </is>
      </c>
    </row>
  </sheetData>
  <mergeCells count="3">
    <mergeCell ref="A1:C1"/>
    <mergeCell ref="A18:C18"/>
    <mergeCell ref="A15:C16"/>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C19"/>
  <sheetViews>
    <sheetView workbookViewId="0">
      <selection activeCell="A1" sqref="A1"/>
    </sheetView>
  </sheetViews>
  <sheetFormatPr baseColWidth="8" defaultRowHeight="15"/>
  <cols>
    <col width="28" customWidth="1" min="1" max="1"/>
    <col width="18" customWidth="1" min="2" max="2"/>
    <col width="42" customWidth="1" min="3" max="3"/>
  </cols>
  <sheetData>
    <row r="1">
      <c r="A1" s="1" t="inlineStr">
        <is>
          <t>Your Coast FIRE Number</t>
        </is>
      </c>
    </row>
    <row r="3">
      <c r="A3" s="5" t="inlineStr">
        <is>
          <t>Coast FIRE is the amount that, invested today, grows to your FIRE number by retirement with no further contributions.</t>
        </is>
      </c>
    </row>
    <row r="5">
      <c r="A5" s="3" t="inlineStr">
        <is>
          <t>Current Age</t>
        </is>
      </c>
      <c r="B5" s="11">
        <f>Inputs!B4</f>
        <v/>
      </c>
    </row>
    <row r="6">
      <c r="A6" s="3" t="inlineStr">
        <is>
          <t>Target Retirement Age</t>
        </is>
      </c>
      <c r="B6" s="11">
        <f>Inputs!B5</f>
        <v/>
      </c>
    </row>
    <row r="7">
      <c r="A7" s="3" t="inlineStr">
        <is>
          <t>Years to Retirement</t>
        </is>
      </c>
      <c r="B7" s="11">
        <f>B6-B5</f>
        <v/>
      </c>
    </row>
    <row r="8">
      <c r="A8" s="3" t="inlineStr">
        <is>
          <t>FIRE Number</t>
        </is>
      </c>
      <c r="B8" s="12">
        <f>Inputs!B11</f>
        <v/>
      </c>
    </row>
    <row r="9">
      <c r="A9" s="3" t="inlineStr">
        <is>
          <t>Expected Real Return</t>
        </is>
      </c>
      <c r="B9" s="13">
        <f>Inputs!B8</f>
        <v/>
      </c>
    </row>
    <row r="10">
      <c r="A10" s="3" t="inlineStr">
        <is>
          <t>Current Invested Assets</t>
        </is>
      </c>
      <c r="B10" s="12">
        <f>Inputs!B9</f>
        <v/>
      </c>
    </row>
    <row r="12">
      <c r="A12" s="14" t="inlineStr">
        <is>
          <t>Coast FIRE Number</t>
        </is>
      </c>
      <c r="B12" s="15">
        <f>B8/((1+B9)^B7)</f>
        <v/>
      </c>
      <c r="C12" s="5">
        <f> FIRE Number ÷ (1 + return) ^ years</f>
        <v/>
      </c>
    </row>
    <row r="14">
      <c r="A14" s="2" t="inlineStr">
        <is>
          <t>Have you reached Coast FIRE?</t>
        </is>
      </c>
      <c r="B14" s="16">
        <f>IF(B10&gt;=B12,"YES — you can coast!","Not yet")</f>
        <v/>
      </c>
    </row>
    <row r="15">
      <c r="A15" s="3" t="inlineStr">
        <is>
          <t>Gap to Coast FIRE</t>
        </is>
      </c>
      <c r="B15" s="17">
        <f>MAX(0,B12-B10)</f>
        <v/>
      </c>
      <c r="C15" s="5" t="inlineStr">
        <is>
          <t>How much more you need invested to start coasting</t>
        </is>
      </c>
    </row>
    <row r="16">
      <c r="A16" s="3" t="inlineStr">
        <is>
          <t>Coast Progress</t>
        </is>
      </c>
      <c r="B16" s="18">
        <f>IFERROR(B10/B12,0)</f>
        <v/>
      </c>
    </row>
    <row r="19">
      <c r="A19" s="10" t="inlineStr">
        <is>
          <t>firenum.com — FIRE planning &amp; calculators</t>
        </is>
      </c>
    </row>
  </sheetData>
  <mergeCells count="3">
    <mergeCell ref="A1:C1"/>
    <mergeCell ref="A19:C19"/>
    <mergeCell ref="A3:C3"/>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15"/>
  <sheetViews>
    <sheetView workbookViewId="0">
      <selection activeCell="A1" sqref="A1"/>
    </sheetView>
  </sheetViews>
  <sheetFormatPr baseColWidth="8" defaultRowHeight="15"/>
  <cols>
    <col width="18" customWidth="1" min="1" max="1"/>
    <col width="16" customWidth="1" min="2" max="2"/>
    <col width="16" customWidth="1" min="3" max="3"/>
    <col width="16" customWidth="1" min="4" max="4"/>
    <col width="16" customWidth="1" min="5" max="5"/>
  </cols>
  <sheetData>
    <row r="1">
      <c r="A1" s="1" t="inlineStr">
        <is>
          <t>Coast FIRE Number by Age</t>
        </is>
      </c>
    </row>
    <row r="2">
      <c r="A2" s="5" t="inlineStr">
        <is>
          <t>How much you need invested TODAY to coast to your FIRE number, by your current age (rows) and target retirement age (columns). Uses your FIRE number and real return from the Inputs tab.</t>
        </is>
      </c>
    </row>
    <row r="4">
      <c r="A4" s="19" t="inlineStr">
        <is>
          <t>Current Age \ Retire at</t>
        </is>
      </c>
      <c r="B4" s="19" t="inlineStr">
        <is>
          <t>Age 55</t>
        </is>
      </c>
      <c r="C4" s="19" t="inlineStr">
        <is>
          <t>Age 60</t>
        </is>
      </c>
      <c r="D4" s="19" t="inlineStr">
        <is>
          <t>Age 65</t>
        </is>
      </c>
      <c r="E4" s="19" t="inlineStr">
        <is>
          <t>Age 67</t>
        </is>
      </c>
    </row>
    <row r="5">
      <c r="A5" s="19" t="n">
        <v>25</v>
      </c>
      <c r="B5" s="20">
        <f>Inputs!$B$11/((1+Inputs!$B$8)^30)</f>
        <v/>
      </c>
      <c r="C5" s="20">
        <f>Inputs!$B$11/((1+Inputs!$B$8)^35)</f>
        <v/>
      </c>
      <c r="D5" s="20">
        <f>Inputs!$B$11/((1+Inputs!$B$8)^40)</f>
        <v/>
      </c>
      <c r="E5" s="20">
        <f>Inputs!$B$11/((1+Inputs!$B$8)^42)</f>
        <v/>
      </c>
    </row>
    <row r="6">
      <c r="A6" s="19" t="n">
        <v>30</v>
      </c>
      <c r="B6" s="20">
        <f>Inputs!$B$11/((1+Inputs!$B$8)^25)</f>
        <v/>
      </c>
      <c r="C6" s="20">
        <f>Inputs!$B$11/((1+Inputs!$B$8)^30)</f>
        <v/>
      </c>
      <c r="D6" s="20">
        <f>Inputs!$B$11/((1+Inputs!$B$8)^35)</f>
        <v/>
      </c>
      <c r="E6" s="20">
        <f>Inputs!$B$11/((1+Inputs!$B$8)^37)</f>
        <v/>
      </c>
    </row>
    <row r="7">
      <c r="A7" s="19" t="n">
        <v>35</v>
      </c>
      <c r="B7" s="20">
        <f>Inputs!$B$11/((1+Inputs!$B$8)^20)</f>
        <v/>
      </c>
      <c r="C7" s="20">
        <f>Inputs!$B$11/((1+Inputs!$B$8)^25)</f>
        <v/>
      </c>
      <c r="D7" s="20">
        <f>Inputs!$B$11/((1+Inputs!$B$8)^30)</f>
        <v/>
      </c>
      <c r="E7" s="20">
        <f>Inputs!$B$11/((1+Inputs!$B$8)^32)</f>
        <v/>
      </c>
    </row>
    <row r="8">
      <c r="A8" s="19" t="n">
        <v>40</v>
      </c>
      <c r="B8" s="20">
        <f>Inputs!$B$11/((1+Inputs!$B$8)^15)</f>
        <v/>
      </c>
      <c r="C8" s="20">
        <f>Inputs!$B$11/((1+Inputs!$B$8)^20)</f>
        <v/>
      </c>
      <c r="D8" s="20">
        <f>Inputs!$B$11/((1+Inputs!$B$8)^25)</f>
        <v/>
      </c>
      <c r="E8" s="20">
        <f>Inputs!$B$11/((1+Inputs!$B$8)^27)</f>
        <v/>
      </c>
    </row>
    <row r="9">
      <c r="A9" s="19" t="n">
        <v>45</v>
      </c>
      <c r="B9" s="20">
        <f>Inputs!$B$11/((1+Inputs!$B$8)^10)</f>
        <v/>
      </c>
      <c r="C9" s="20">
        <f>Inputs!$B$11/((1+Inputs!$B$8)^15)</f>
        <v/>
      </c>
      <c r="D9" s="20">
        <f>Inputs!$B$11/((1+Inputs!$B$8)^20)</f>
        <v/>
      </c>
      <c r="E9" s="20">
        <f>Inputs!$B$11/((1+Inputs!$B$8)^22)</f>
        <v/>
      </c>
    </row>
    <row r="10">
      <c r="A10" s="19" t="n">
        <v>50</v>
      </c>
      <c r="B10" s="20">
        <f>Inputs!$B$11/((1+Inputs!$B$8)^5)</f>
        <v/>
      </c>
      <c r="C10" s="20">
        <f>Inputs!$B$11/((1+Inputs!$B$8)^10)</f>
        <v/>
      </c>
      <c r="D10" s="20">
        <f>Inputs!$B$11/((1+Inputs!$B$8)^15)</f>
        <v/>
      </c>
      <c r="E10" s="20">
        <f>Inputs!$B$11/((1+Inputs!$B$8)^17)</f>
        <v/>
      </c>
    </row>
    <row r="11">
      <c r="A11" s="19" t="n">
        <v>55</v>
      </c>
      <c r="B11" s="21" t="inlineStr">
        <is>
          <t>—</t>
        </is>
      </c>
      <c r="C11" s="20">
        <f>Inputs!$B$11/((1+Inputs!$B$8)^5)</f>
        <v/>
      </c>
      <c r="D11" s="20">
        <f>Inputs!$B$11/((1+Inputs!$B$8)^10)</f>
        <v/>
      </c>
      <c r="E11" s="20">
        <f>Inputs!$B$11/((1+Inputs!$B$8)^12)</f>
        <v/>
      </c>
    </row>
    <row r="13">
      <c r="A13" s="5" t="inlineStr">
        <is>
          <t>Younger + later retirement = smaller number (more years of compounding).</t>
        </is>
      </c>
    </row>
    <row r="15">
      <c r="A15" s="10" t="inlineStr">
        <is>
          <t>firenum.com — FIRE planning &amp; calculators</t>
        </is>
      </c>
    </row>
  </sheetData>
  <mergeCells count="4">
    <mergeCell ref="A2:E2"/>
    <mergeCell ref="A15:E15"/>
    <mergeCell ref="A1:E1"/>
    <mergeCell ref="A13:E13"/>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57"/>
  <sheetViews>
    <sheetView workbookViewId="0">
      <selection activeCell="A1" sqref="A1"/>
    </sheetView>
  </sheetViews>
  <sheetFormatPr baseColWidth="8" defaultRowHeight="15"/>
  <cols>
    <col width="8" customWidth="1" min="1" max="1"/>
    <col width="10" customWidth="1" min="2" max="2"/>
    <col width="20" customWidth="1" min="3" max="3"/>
    <col width="18" customWidth="1" min="4" max="4"/>
  </cols>
  <sheetData>
    <row r="1">
      <c r="A1" s="1" t="inlineStr">
        <is>
          <t>Coast Glide Path</t>
        </is>
      </c>
    </row>
    <row r="2">
      <c r="A2" s="5" t="inlineStr">
        <is>
          <t>If you have your Coast FIRE number today and never contribute again, this is how it grows to your FIRE number by retirement.</t>
        </is>
      </c>
    </row>
    <row r="4">
      <c r="A4" s="19" t="inlineStr">
        <is>
          <t>Year</t>
        </is>
      </c>
      <c r="B4" s="19" t="inlineStr">
        <is>
          <t>Age</t>
        </is>
      </c>
      <c r="C4" s="19" t="inlineStr">
        <is>
          <t>Coast Balance</t>
        </is>
      </c>
      <c r="D4" s="19" t="inlineStr">
        <is>
          <t>FIRE Number</t>
        </is>
      </c>
    </row>
    <row r="5">
      <c r="A5" s="22" t="n">
        <v>0</v>
      </c>
      <c r="B5" s="23">
        <f>Inputs!B4</f>
        <v/>
      </c>
      <c r="C5" s="24">
        <f>'Coast Number'!B12</f>
        <v/>
      </c>
      <c r="D5" s="24">
        <f>Inputs!B11</f>
        <v/>
      </c>
    </row>
    <row r="6">
      <c r="A6" s="25" t="n">
        <v>1</v>
      </c>
      <c r="B6" s="25">
        <f>B5+1</f>
        <v/>
      </c>
      <c r="C6" s="26">
        <f>IF(B6&gt;Inputs!$B$5,"",C5*(1+Inputs!$B$8))</f>
        <v/>
      </c>
      <c r="D6" s="26">
        <f>IF(B6&gt;Inputs!$B$5,"",Inputs!$B$11)</f>
        <v/>
      </c>
    </row>
    <row r="7">
      <c r="A7" s="25" t="n">
        <v>2</v>
      </c>
      <c r="B7" s="25">
        <f>B6+1</f>
        <v/>
      </c>
      <c r="C7" s="26">
        <f>IF(B7&gt;Inputs!$B$5,"",C6*(1+Inputs!$B$8))</f>
        <v/>
      </c>
      <c r="D7" s="26">
        <f>IF(B7&gt;Inputs!$B$5,"",Inputs!$B$11)</f>
        <v/>
      </c>
    </row>
    <row r="8">
      <c r="A8" s="25" t="n">
        <v>3</v>
      </c>
      <c r="B8" s="25">
        <f>B7+1</f>
        <v/>
      </c>
      <c r="C8" s="26">
        <f>IF(B8&gt;Inputs!$B$5,"",C7*(1+Inputs!$B$8))</f>
        <v/>
      </c>
      <c r="D8" s="26">
        <f>IF(B8&gt;Inputs!$B$5,"",Inputs!$B$11)</f>
        <v/>
      </c>
    </row>
    <row r="9">
      <c r="A9" s="25" t="n">
        <v>4</v>
      </c>
      <c r="B9" s="25">
        <f>B8+1</f>
        <v/>
      </c>
      <c r="C9" s="26">
        <f>IF(B9&gt;Inputs!$B$5,"",C8*(1+Inputs!$B$8))</f>
        <v/>
      </c>
      <c r="D9" s="26">
        <f>IF(B9&gt;Inputs!$B$5,"",Inputs!$B$11)</f>
        <v/>
      </c>
    </row>
    <row r="10">
      <c r="A10" s="25" t="n">
        <v>5</v>
      </c>
      <c r="B10" s="25">
        <f>B9+1</f>
        <v/>
      </c>
      <c r="C10" s="26">
        <f>IF(B10&gt;Inputs!$B$5,"",C9*(1+Inputs!$B$8))</f>
        <v/>
      </c>
      <c r="D10" s="26">
        <f>IF(B10&gt;Inputs!$B$5,"",Inputs!$B$11)</f>
        <v/>
      </c>
    </row>
    <row r="11">
      <c r="A11" s="25" t="n">
        <v>6</v>
      </c>
      <c r="B11" s="25">
        <f>B10+1</f>
        <v/>
      </c>
      <c r="C11" s="26">
        <f>IF(B11&gt;Inputs!$B$5,"",C10*(1+Inputs!$B$8))</f>
        <v/>
      </c>
      <c r="D11" s="26">
        <f>IF(B11&gt;Inputs!$B$5,"",Inputs!$B$11)</f>
        <v/>
      </c>
    </row>
    <row r="12">
      <c r="A12" s="25" t="n">
        <v>7</v>
      </c>
      <c r="B12" s="25">
        <f>B11+1</f>
        <v/>
      </c>
      <c r="C12" s="26">
        <f>IF(B12&gt;Inputs!$B$5,"",C11*(1+Inputs!$B$8))</f>
        <v/>
      </c>
      <c r="D12" s="26">
        <f>IF(B12&gt;Inputs!$B$5,"",Inputs!$B$11)</f>
        <v/>
      </c>
    </row>
    <row r="13">
      <c r="A13" s="25" t="n">
        <v>8</v>
      </c>
      <c r="B13" s="25">
        <f>B12+1</f>
        <v/>
      </c>
      <c r="C13" s="26">
        <f>IF(B13&gt;Inputs!$B$5,"",C12*(1+Inputs!$B$8))</f>
        <v/>
      </c>
      <c r="D13" s="26">
        <f>IF(B13&gt;Inputs!$B$5,"",Inputs!$B$11)</f>
        <v/>
      </c>
    </row>
    <row r="14">
      <c r="A14" s="25" t="n">
        <v>9</v>
      </c>
      <c r="B14" s="25">
        <f>B13+1</f>
        <v/>
      </c>
      <c r="C14" s="26">
        <f>IF(B14&gt;Inputs!$B$5,"",C13*(1+Inputs!$B$8))</f>
        <v/>
      </c>
      <c r="D14" s="26">
        <f>IF(B14&gt;Inputs!$B$5,"",Inputs!$B$11)</f>
        <v/>
      </c>
    </row>
    <row r="15">
      <c r="A15" s="25" t="n">
        <v>10</v>
      </c>
      <c r="B15" s="25">
        <f>B14+1</f>
        <v/>
      </c>
      <c r="C15" s="26">
        <f>IF(B15&gt;Inputs!$B$5,"",C14*(1+Inputs!$B$8))</f>
        <v/>
      </c>
      <c r="D15" s="26">
        <f>IF(B15&gt;Inputs!$B$5,"",Inputs!$B$11)</f>
        <v/>
      </c>
    </row>
    <row r="16">
      <c r="A16" s="25" t="n">
        <v>11</v>
      </c>
      <c r="B16" s="25">
        <f>B15+1</f>
        <v/>
      </c>
      <c r="C16" s="26">
        <f>IF(B16&gt;Inputs!$B$5,"",C15*(1+Inputs!$B$8))</f>
        <v/>
      </c>
      <c r="D16" s="26">
        <f>IF(B16&gt;Inputs!$B$5,"",Inputs!$B$11)</f>
        <v/>
      </c>
    </row>
    <row r="17">
      <c r="A17" s="25" t="n">
        <v>12</v>
      </c>
      <c r="B17" s="25">
        <f>B16+1</f>
        <v/>
      </c>
      <c r="C17" s="26">
        <f>IF(B17&gt;Inputs!$B$5,"",C16*(1+Inputs!$B$8))</f>
        <v/>
      </c>
      <c r="D17" s="26">
        <f>IF(B17&gt;Inputs!$B$5,"",Inputs!$B$11)</f>
        <v/>
      </c>
    </row>
    <row r="18">
      <c r="A18" s="25" t="n">
        <v>13</v>
      </c>
      <c r="B18" s="25">
        <f>B17+1</f>
        <v/>
      </c>
      <c r="C18" s="26">
        <f>IF(B18&gt;Inputs!$B$5,"",C17*(1+Inputs!$B$8))</f>
        <v/>
      </c>
      <c r="D18" s="26">
        <f>IF(B18&gt;Inputs!$B$5,"",Inputs!$B$11)</f>
        <v/>
      </c>
    </row>
    <row r="19">
      <c r="A19" s="25" t="n">
        <v>14</v>
      </c>
      <c r="B19" s="25">
        <f>B18+1</f>
        <v/>
      </c>
      <c r="C19" s="26">
        <f>IF(B19&gt;Inputs!$B$5,"",C18*(1+Inputs!$B$8))</f>
        <v/>
      </c>
      <c r="D19" s="26">
        <f>IF(B19&gt;Inputs!$B$5,"",Inputs!$B$11)</f>
        <v/>
      </c>
    </row>
    <row r="20">
      <c r="A20" s="25" t="n">
        <v>15</v>
      </c>
      <c r="B20" s="25">
        <f>B19+1</f>
        <v/>
      </c>
      <c r="C20" s="26">
        <f>IF(B20&gt;Inputs!$B$5,"",C19*(1+Inputs!$B$8))</f>
        <v/>
      </c>
      <c r="D20" s="26">
        <f>IF(B20&gt;Inputs!$B$5,"",Inputs!$B$11)</f>
        <v/>
      </c>
    </row>
    <row r="21">
      <c r="A21" s="25" t="n">
        <v>16</v>
      </c>
      <c r="B21" s="25">
        <f>B20+1</f>
        <v/>
      </c>
      <c r="C21" s="26">
        <f>IF(B21&gt;Inputs!$B$5,"",C20*(1+Inputs!$B$8))</f>
        <v/>
      </c>
      <c r="D21" s="26">
        <f>IF(B21&gt;Inputs!$B$5,"",Inputs!$B$11)</f>
        <v/>
      </c>
    </row>
    <row r="22">
      <c r="A22" s="25" t="n">
        <v>17</v>
      </c>
      <c r="B22" s="25">
        <f>B21+1</f>
        <v/>
      </c>
      <c r="C22" s="26">
        <f>IF(B22&gt;Inputs!$B$5,"",C21*(1+Inputs!$B$8))</f>
        <v/>
      </c>
      <c r="D22" s="26">
        <f>IF(B22&gt;Inputs!$B$5,"",Inputs!$B$11)</f>
        <v/>
      </c>
    </row>
    <row r="23">
      <c r="A23" s="25" t="n">
        <v>18</v>
      </c>
      <c r="B23" s="25">
        <f>B22+1</f>
        <v/>
      </c>
      <c r="C23" s="26">
        <f>IF(B23&gt;Inputs!$B$5,"",C22*(1+Inputs!$B$8))</f>
        <v/>
      </c>
      <c r="D23" s="26">
        <f>IF(B23&gt;Inputs!$B$5,"",Inputs!$B$11)</f>
        <v/>
      </c>
    </row>
    <row r="24">
      <c r="A24" s="25" t="n">
        <v>19</v>
      </c>
      <c r="B24" s="25">
        <f>B23+1</f>
        <v/>
      </c>
      <c r="C24" s="26">
        <f>IF(B24&gt;Inputs!$B$5,"",C23*(1+Inputs!$B$8))</f>
        <v/>
      </c>
      <c r="D24" s="26">
        <f>IF(B24&gt;Inputs!$B$5,"",Inputs!$B$11)</f>
        <v/>
      </c>
    </row>
    <row r="25">
      <c r="A25" s="25" t="n">
        <v>20</v>
      </c>
      <c r="B25" s="25">
        <f>B24+1</f>
        <v/>
      </c>
      <c r="C25" s="26">
        <f>IF(B25&gt;Inputs!$B$5,"",C24*(1+Inputs!$B$8))</f>
        <v/>
      </c>
      <c r="D25" s="26">
        <f>IF(B25&gt;Inputs!$B$5,"",Inputs!$B$11)</f>
        <v/>
      </c>
    </row>
    <row r="26">
      <c r="A26" s="25" t="n">
        <v>21</v>
      </c>
      <c r="B26" s="25">
        <f>B25+1</f>
        <v/>
      </c>
      <c r="C26" s="26">
        <f>IF(B26&gt;Inputs!$B$5,"",C25*(1+Inputs!$B$8))</f>
        <v/>
      </c>
      <c r="D26" s="26">
        <f>IF(B26&gt;Inputs!$B$5,"",Inputs!$B$11)</f>
        <v/>
      </c>
    </row>
    <row r="27">
      <c r="A27" s="25" t="n">
        <v>22</v>
      </c>
      <c r="B27" s="25">
        <f>B26+1</f>
        <v/>
      </c>
      <c r="C27" s="26">
        <f>IF(B27&gt;Inputs!$B$5,"",C26*(1+Inputs!$B$8))</f>
        <v/>
      </c>
      <c r="D27" s="26">
        <f>IF(B27&gt;Inputs!$B$5,"",Inputs!$B$11)</f>
        <v/>
      </c>
    </row>
    <row r="28">
      <c r="A28" s="25" t="n">
        <v>23</v>
      </c>
      <c r="B28" s="25">
        <f>B27+1</f>
        <v/>
      </c>
      <c r="C28" s="26">
        <f>IF(B28&gt;Inputs!$B$5,"",C27*(1+Inputs!$B$8))</f>
        <v/>
      </c>
      <c r="D28" s="26">
        <f>IF(B28&gt;Inputs!$B$5,"",Inputs!$B$11)</f>
        <v/>
      </c>
    </row>
    <row r="29">
      <c r="A29" s="25" t="n">
        <v>24</v>
      </c>
      <c r="B29" s="25">
        <f>B28+1</f>
        <v/>
      </c>
      <c r="C29" s="26">
        <f>IF(B29&gt;Inputs!$B$5,"",C28*(1+Inputs!$B$8))</f>
        <v/>
      </c>
      <c r="D29" s="26">
        <f>IF(B29&gt;Inputs!$B$5,"",Inputs!$B$11)</f>
        <v/>
      </c>
    </row>
    <row r="30">
      <c r="A30" s="25" t="n">
        <v>25</v>
      </c>
      <c r="B30" s="25">
        <f>B29+1</f>
        <v/>
      </c>
      <c r="C30" s="26">
        <f>IF(B30&gt;Inputs!$B$5,"",C29*(1+Inputs!$B$8))</f>
        <v/>
      </c>
      <c r="D30" s="26">
        <f>IF(B30&gt;Inputs!$B$5,"",Inputs!$B$11)</f>
        <v/>
      </c>
    </row>
    <row r="31">
      <c r="A31" s="25" t="n">
        <v>26</v>
      </c>
      <c r="B31" s="25">
        <f>B30+1</f>
        <v/>
      </c>
      <c r="C31" s="26">
        <f>IF(B31&gt;Inputs!$B$5,"",C30*(1+Inputs!$B$8))</f>
        <v/>
      </c>
      <c r="D31" s="26">
        <f>IF(B31&gt;Inputs!$B$5,"",Inputs!$B$11)</f>
        <v/>
      </c>
    </row>
    <row r="32">
      <c r="A32" s="25" t="n">
        <v>27</v>
      </c>
      <c r="B32" s="25">
        <f>B31+1</f>
        <v/>
      </c>
      <c r="C32" s="26">
        <f>IF(B32&gt;Inputs!$B$5,"",C31*(1+Inputs!$B$8))</f>
        <v/>
      </c>
      <c r="D32" s="26">
        <f>IF(B32&gt;Inputs!$B$5,"",Inputs!$B$11)</f>
        <v/>
      </c>
    </row>
    <row r="33">
      <c r="A33" s="25" t="n">
        <v>28</v>
      </c>
      <c r="B33" s="25">
        <f>B32+1</f>
        <v/>
      </c>
      <c r="C33" s="26">
        <f>IF(B33&gt;Inputs!$B$5,"",C32*(1+Inputs!$B$8))</f>
        <v/>
      </c>
      <c r="D33" s="26">
        <f>IF(B33&gt;Inputs!$B$5,"",Inputs!$B$11)</f>
        <v/>
      </c>
    </row>
    <row r="34">
      <c r="A34" s="25" t="n">
        <v>29</v>
      </c>
      <c r="B34" s="25">
        <f>B33+1</f>
        <v/>
      </c>
      <c r="C34" s="26">
        <f>IF(B34&gt;Inputs!$B$5,"",C33*(1+Inputs!$B$8))</f>
        <v/>
      </c>
      <c r="D34" s="26">
        <f>IF(B34&gt;Inputs!$B$5,"",Inputs!$B$11)</f>
        <v/>
      </c>
    </row>
    <row r="35">
      <c r="A35" s="25" t="n">
        <v>30</v>
      </c>
      <c r="B35" s="25">
        <f>B34+1</f>
        <v/>
      </c>
      <c r="C35" s="26">
        <f>IF(B35&gt;Inputs!$B$5,"",C34*(1+Inputs!$B$8))</f>
        <v/>
      </c>
      <c r="D35" s="26">
        <f>IF(B35&gt;Inputs!$B$5,"",Inputs!$B$11)</f>
        <v/>
      </c>
    </row>
    <row r="36">
      <c r="A36" s="25" t="n">
        <v>31</v>
      </c>
      <c r="B36" s="25">
        <f>B35+1</f>
        <v/>
      </c>
      <c r="C36" s="26">
        <f>IF(B36&gt;Inputs!$B$5,"",C35*(1+Inputs!$B$8))</f>
        <v/>
      </c>
      <c r="D36" s="26">
        <f>IF(B36&gt;Inputs!$B$5,"",Inputs!$B$11)</f>
        <v/>
      </c>
    </row>
    <row r="37">
      <c r="A37" s="25" t="n">
        <v>32</v>
      </c>
      <c r="B37" s="25">
        <f>B36+1</f>
        <v/>
      </c>
      <c r="C37" s="26">
        <f>IF(B37&gt;Inputs!$B$5,"",C36*(1+Inputs!$B$8))</f>
        <v/>
      </c>
      <c r="D37" s="26">
        <f>IF(B37&gt;Inputs!$B$5,"",Inputs!$B$11)</f>
        <v/>
      </c>
    </row>
    <row r="38">
      <c r="A38" s="25" t="n">
        <v>33</v>
      </c>
      <c r="B38" s="25">
        <f>B37+1</f>
        <v/>
      </c>
      <c r="C38" s="26">
        <f>IF(B38&gt;Inputs!$B$5,"",C37*(1+Inputs!$B$8))</f>
        <v/>
      </c>
      <c r="D38" s="26">
        <f>IF(B38&gt;Inputs!$B$5,"",Inputs!$B$11)</f>
        <v/>
      </c>
    </row>
    <row r="39">
      <c r="A39" s="25" t="n">
        <v>34</v>
      </c>
      <c r="B39" s="25">
        <f>B38+1</f>
        <v/>
      </c>
      <c r="C39" s="26">
        <f>IF(B39&gt;Inputs!$B$5,"",C38*(1+Inputs!$B$8))</f>
        <v/>
      </c>
      <c r="D39" s="26">
        <f>IF(B39&gt;Inputs!$B$5,"",Inputs!$B$11)</f>
        <v/>
      </c>
    </row>
    <row r="40">
      <c r="A40" s="25" t="n">
        <v>35</v>
      </c>
      <c r="B40" s="25">
        <f>B39+1</f>
        <v/>
      </c>
      <c r="C40" s="26">
        <f>IF(B40&gt;Inputs!$B$5,"",C39*(1+Inputs!$B$8))</f>
        <v/>
      </c>
      <c r="D40" s="26">
        <f>IF(B40&gt;Inputs!$B$5,"",Inputs!$B$11)</f>
        <v/>
      </c>
    </row>
    <row r="41">
      <c r="A41" s="25" t="n">
        <v>36</v>
      </c>
      <c r="B41" s="25">
        <f>B40+1</f>
        <v/>
      </c>
      <c r="C41" s="26">
        <f>IF(B41&gt;Inputs!$B$5,"",C40*(1+Inputs!$B$8))</f>
        <v/>
      </c>
      <c r="D41" s="26">
        <f>IF(B41&gt;Inputs!$B$5,"",Inputs!$B$11)</f>
        <v/>
      </c>
    </row>
    <row r="42">
      <c r="A42" s="25" t="n">
        <v>37</v>
      </c>
      <c r="B42" s="25">
        <f>B41+1</f>
        <v/>
      </c>
      <c r="C42" s="26">
        <f>IF(B42&gt;Inputs!$B$5,"",C41*(1+Inputs!$B$8))</f>
        <v/>
      </c>
      <c r="D42" s="26">
        <f>IF(B42&gt;Inputs!$B$5,"",Inputs!$B$11)</f>
        <v/>
      </c>
    </row>
    <row r="43">
      <c r="A43" s="25" t="n">
        <v>38</v>
      </c>
      <c r="B43" s="25">
        <f>B42+1</f>
        <v/>
      </c>
      <c r="C43" s="26">
        <f>IF(B43&gt;Inputs!$B$5,"",C42*(1+Inputs!$B$8))</f>
        <v/>
      </c>
      <c r="D43" s="26">
        <f>IF(B43&gt;Inputs!$B$5,"",Inputs!$B$11)</f>
        <v/>
      </c>
    </row>
    <row r="44">
      <c r="A44" s="25" t="n">
        <v>39</v>
      </c>
      <c r="B44" s="25">
        <f>B43+1</f>
        <v/>
      </c>
      <c r="C44" s="26">
        <f>IF(B44&gt;Inputs!$B$5,"",C43*(1+Inputs!$B$8))</f>
        <v/>
      </c>
      <c r="D44" s="26">
        <f>IF(B44&gt;Inputs!$B$5,"",Inputs!$B$11)</f>
        <v/>
      </c>
    </row>
    <row r="45">
      <c r="A45" s="25" t="n">
        <v>40</v>
      </c>
      <c r="B45" s="25">
        <f>B44+1</f>
        <v/>
      </c>
      <c r="C45" s="26">
        <f>IF(B45&gt;Inputs!$B$5,"",C44*(1+Inputs!$B$8))</f>
        <v/>
      </c>
      <c r="D45" s="26">
        <f>IF(B45&gt;Inputs!$B$5,"",Inputs!$B$11)</f>
        <v/>
      </c>
    </row>
    <row r="46">
      <c r="A46" s="25" t="n">
        <v>41</v>
      </c>
      <c r="B46" s="25">
        <f>B45+1</f>
        <v/>
      </c>
      <c r="C46" s="26">
        <f>IF(B46&gt;Inputs!$B$5,"",C45*(1+Inputs!$B$8))</f>
        <v/>
      </c>
      <c r="D46" s="26">
        <f>IF(B46&gt;Inputs!$B$5,"",Inputs!$B$11)</f>
        <v/>
      </c>
    </row>
    <row r="47">
      <c r="A47" s="25" t="n">
        <v>42</v>
      </c>
      <c r="B47" s="25">
        <f>B46+1</f>
        <v/>
      </c>
      <c r="C47" s="26">
        <f>IF(B47&gt;Inputs!$B$5,"",C46*(1+Inputs!$B$8))</f>
        <v/>
      </c>
      <c r="D47" s="26">
        <f>IF(B47&gt;Inputs!$B$5,"",Inputs!$B$11)</f>
        <v/>
      </c>
    </row>
    <row r="48">
      <c r="A48" s="25" t="n">
        <v>43</v>
      </c>
      <c r="B48" s="25">
        <f>B47+1</f>
        <v/>
      </c>
      <c r="C48" s="26">
        <f>IF(B48&gt;Inputs!$B$5,"",C47*(1+Inputs!$B$8))</f>
        <v/>
      </c>
      <c r="D48" s="26">
        <f>IF(B48&gt;Inputs!$B$5,"",Inputs!$B$11)</f>
        <v/>
      </c>
    </row>
    <row r="49">
      <c r="A49" s="25" t="n">
        <v>44</v>
      </c>
      <c r="B49" s="25">
        <f>B48+1</f>
        <v/>
      </c>
      <c r="C49" s="26">
        <f>IF(B49&gt;Inputs!$B$5,"",C48*(1+Inputs!$B$8))</f>
        <v/>
      </c>
      <c r="D49" s="26">
        <f>IF(B49&gt;Inputs!$B$5,"",Inputs!$B$11)</f>
        <v/>
      </c>
    </row>
    <row r="50">
      <c r="A50" s="25" t="n">
        <v>45</v>
      </c>
      <c r="B50" s="25">
        <f>B49+1</f>
        <v/>
      </c>
      <c r="C50" s="26">
        <f>IF(B50&gt;Inputs!$B$5,"",C49*(1+Inputs!$B$8))</f>
        <v/>
      </c>
      <c r="D50" s="26">
        <f>IF(B50&gt;Inputs!$B$5,"",Inputs!$B$11)</f>
        <v/>
      </c>
    </row>
    <row r="51">
      <c r="A51" s="25" t="n">
        <v>46</v>
      </c>
      <c r="B51" s="25">
        <f>B50+1</f>
        <v/>
      </c>
      <c r="C51" s="26">
        <f>IF(B51&gt;Inputs!$B$5,"",C50*(1+Inputs!$B$8))</f>
        <v/>
      </c>
      <c r="D51" s="26">
        <f>IF(B51&gt;Inputs!$B$5,"",Inputs!$B$11)</f>
        <v/>
      </c>
    </row>
    <row r="52">
      <c r="A52" s="25" t="n">
        <v>47</v>
      </c>
      <c r="B52" s="25">
        <f>B51+1</f>
        <v/>
      </c>
      <c r="C52" s="26">
        <f>IF(B52&gt;Inputs!$B$5,"",C51*(1+Inputs!$B$8))</f>
        <v/>
      </c>
      <c r="D52" s="26">
        <f>IF(B52&gt;Inputs!$B$5,"",Inputs!$B$11)</f>
        <v/>
      </c>
    </row>
    <row r="53">
      <c r="A53" s="25" t="n">
        <v>48</v>
      </c>
      <c r="B53" s="25">
        <f>B52+1</f>
        <v/>
      </c>
      <c r="C53" s="26">
        <f>IF(B53&gt;Inputs!$B$5,"",C52*(1+Inputs!$B$8))</f>
        <v/>
      </c>
      <c r="D53" s="26">
        <f>IF(B53&gt;Inputs!$B$5,"",Inputs!$B$11)</f>
        <v/>
      </c>
    </row>
    <row r="54">
      <c r="A54" s="25" t="n">
        <v>49</v>
      </c>
      <c r="B54" s="25">
        <f>B53+1</f>
        <v/>
      </c>
      <c r="C54" s="26">
        <f>IF(B54&gt;Inputs!$B$5,"",C53*(1+Inputs!$B$8))</f>
        <v/>
      </c>
      <c r="D54" s="26">
        <f>IF(B54&gt;Inputs!$B$5,"",Inputs!$B$11)</f>
        <v/>
      </c>
    </row>
    <row r="55">
      <c r="A55" s="25" t="n">
        <v>50</v>
      </c>
      <c r="B55" s="25">
        <f>B54+1</f>
        <v/>
      </c>
      <c r="C55" s="26">
        <f>IF(B55&gt;Inputs!$B$5,"",C54*(1+Inputs!$B$8))</f>
        <v/>
      </c>
      <c r="D55" s="26">
        <f>IF(B55&gt;Inputs!$B$5,"",Inputs!$B$11)</f>
        <v/>
      </c>
    </row>
    <row r="57">
      <c r="A57" s="10" t="inlineStr">
        <is>
          <t>firenum.com — FIRE planning &amp; calculators</t>
        </is>
      </c>
    </row>
  </sheetData>
  <mergeCells count="3">
    <mergeCell ref="A1:D1"/>
    <mergeCell ref="A57:D57"/>
    <mergeCell ref="A2:D2"/>
  </mergeCells>
  <pageMargins left="0.75" right="0.75" top="1" bottom="1" header="0.5" footer="0.5"/>
  <drawing xmlns:r="http://schemas.openxmlformats.org/officeDocument/2006/relationships" r:id="rId1"/>
</worksheet>
</file>

<file path=xl/worksheets/sheet5.xml><?xml version="1.0" encoding="utf-8"?>
<worksheet xmlns="http://schemas.openxmlformats.org/spreadsheetml/2006/main">
  <sheetPr>
    <outlinePr summaryBelow="1" summaryRight="1"/>
    <pageSetUpPr/>
  </sheetPr>
  <dimension ref="A1:C12"/>
  <sheetViews>
    <sheetView workbookViewId="0">
      <selection activeCell="A1" sqref="A1"/>
    </sheetView>
  </sheetViews>
  <sheetFormatPr baseColWidth="8" defaultRowHeight="15"/>
  <cols>
    <col width="24" customWidth="1" min="1" max="1"/>
    <col width="18" customWidth="1" min="2" max="2"/>
    <col width="40" customWidth="1" min="3" max="3"/>
  </cols>
  <sheetData>
    <row r="1">
      <c r="A1" s="1" t="inlineStr">
        <is>
          <t>Coast Number by Return Assumption</t>
        </is>
      </c>
    </row>
    <row r="2">
      <c r="A2" s="5" t="inlineStr">
        <is>
          <t>Your Coast FIRE number is sensitive to the return you assume. Lower, safer returns mean you need more invested today.</t>
        </is>
      </c>
    </row>
    <row r="4">
      <c r="A4" s="19" t="inlineStr">
        <is>
          <t>Assumed Real Return</t>
        </is>
      </c>
      <c r="B4" s="19" t="inlineStr">
        <is>
          <t>Coast FIRE Number</t>
        </is>
      </c>
      <c r="C4" s="19" t="inlineStr">
        <is>
          <t>vs Your Assumption</t>
        </is>
      </c>
    </row>
    <row r="5">
      <c r="A5" s="27" t="n">
        <v>0.04</v>
      </c>
      <c r="B5" s="26">
        <f>Inputs!$B$11/((1+0.04)^(Inputs!$B$5-Inputs!$B$4))</f>
        <v/>
      </c>
      <c r="C5" s="28">
        <f>B5-'Coast Number'!$B$12</f>
        <v/>
      </c>
    </row>
    <row r="6">
      <c r="A6" s="27" t="n">
        <v>0.05</v>
      </c>
      <c r="B6" s="26">
        <f>Inputs!$B$11/((1+0.05)^(Inputs!$B$5-Inputs!$B$4))</f>
        <v/>
      </c>
      <c r="C6" s="28">
        <f>B6-'Coast Number'!$B$12</f>
        <v/>
      </c>
    </row>
    <row r="7">
      <c r="A7" s="27" t="n">
        <v>0.06</v>
      </c>
      <c r="B7" s="26">
        <f>Inputs!$B$11/((1+0.06)^(Inputs!$B$5-Inputs!$B$4))</f>
        <v/>
      </c>
      <c r="C7" s="28">
        <f>B7-'Coast Number'!$B$12</f>
        <v/>
      </c>
    </row>
    <row r="8">
      <c r="A8" s="27" t="n">
        <v>0.07000000000000001</v>
      </c>
      <c r="B8" s="26">
        <f>Inputs!$B$11/((1+0.07)^(Inputs!$B$5-Inputs!$B$4))</f>
        <v/>
      </c>
      <c r="C8" s="28">
        <f>B8-'Coast Number'!$B$12</f>
        <v/>
      </c>
    </row>
    <row r="9">
      <c r="A9" s="27" t="n">
        <v>0.08</v>
      </c>
      <c r="B9" s="26">
        <f>Inputs!$B$11/((1+0.08)^(Inputs!$B$5-Inputs!$B$4))</f>
        <v/>
      </c>
      <c r="C9" s="28">
        <f>B9-'Coast Number'!$B$12</f>
        <v/>
      </c>
    </row>
    <row r="12">
      <c r="A12" s="10" t="inlineStr">
        <is>
          <t>firenum.com — FIRE planning &amp; calculators</t>
        </is>
      </c>
    </row>
  </sheetData>
  <mergeCells count="3">
    <mergeCell ref="A1:C1"/>
    <mergeCell ref="A2:C2"/>
    <mergeCell ref="A12:C12"/>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2026-01-01T00:00:00Z</dcterms:created>
  <dcterms:modified xmlns:dcterms="http://purl.org/dc/terms/" xmlns:xsi="http://www.w3.org/2001/XMLSchema-instance" xsi:type="dcterms:W3CDTF">2026-01-01T00:00:00Z</dcterms:modified>
</cp:coreProperties>
</file>